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3"/>
  </bookViews>
  <sheets>
    <sheet name="22省级国资收入" sheetId="1" r:id="rId1"/>
    <sheet name="22省级国资支出" sheetId="2" r:id="rId2"/>
    <sheet name="22省本级国资支出" sheetId="4" r:id="rId3"/>
    <sheet name="22省对下国资" sheetId="3" r:id="rId4"/>
  </sheets>
  <definedNames>
    <definedName name="_xlnm.Print_Titles" localSheetId="0">'22省级国资收入'!$1:4</definedName>
    <definedName name="_xlnm.Print_Titles" localSheetId="1">#REF!</definedName>
    <definedName name="_xlnm.Print_Area" localSheetId="3">'22省对下国资'!$A:$B</definedName>
  </definedNames>
  <calcPr calcId="144525"/>
</workbook>
</file>

<file path=xl/sharedStrings.xml><?xml version="1.0" encoding="utf-8"?>
<sst xmlns="http://schemas.openxmlformats.org/spreadsheetml/2006/main" count="72" uniqueCount="54">
  <si>
    <t>省级2022年国有资本经营预算收入预算表</t>
  </si>
  <si>
    <t>单位：万元</t>
  </si>
  <si>
    <t>预算科目</t>
  </si>
  <si>
    <t>2021年快报数</t>
  </si>
  <si>
    <t>2022年预算数</t>
  </si>
  <si>
    <t>2022年预算数比2021年快报数</t>
  </si>
  <si>
    <t>增减额</t>
  </si>
  <si>
    <t>增减%</t>
  </si>
  <si>
    <t>一、省本级国有资本经营预算收入</t>
  </si>
  <si>
    <t xml:space="preserve">    利润收入</t>
  </si>
  <si>
    <t xml:space="preserve">      运输企业利润收入</t>
  </si>
  <si>
    <t xml:space="preserve">      机械企业利润收入</t>
  </si>
  <si>
    <t xml:space="preserve">      投资服务企业利润收入</t>
  </si>
  <si>
    <t xml:space="preserve">      建筑施工企业利润收入</t>
  </si>
  <si>
    <t xml:space="preserve">      医药企业利润收入</t>
  </si>
  <si>
    <t xml:space="preserve">      农林牧渔企业利润收入</t>
  </si>
  <si>
    <t xml:space="preserve">      地质勘查企业企业利润收入</t>
  </si>
  <si>
    <t xml:space="preserve">      卫生体育福利企业利润收入</t>
  </si>
  <si>
    <t xml:space="preserve">      教育文化广播企业利润收入</t>
  </si>
  <si>
    <t xml:space="preserve">      金融企业利润收入（国资预算）</t>
  </si>
  <si>
    <t xml:space="preserve">      其他国有资本经营预算企业利润收入</t>
  </si>
  <si>
    <t xml:space="preserve">    股利、股息收入</t>
  </si>
  <si>
    <t xml:space="preserve">      其他国有资本经营预算企业股利、股息收入</t>
  </si>
  <si>
    <t>二、上年结余收入</t>
  </si>
  <si>
    <t>三、中央财政补助收入</t>
  </si>
  <si>
    <t>收入总计</t>
  </si>
  <si>
    <t>注：加注*号的请参见《辽宁省2021年预算执行情况和2022年预算草案说明》。</t>
  </si>
  <si>
    <t>省级2022年国有资本经营预算支出预算表</t>
  </si>
  <si>
    <t>2021年预算数</t>
  </si>
  <si>
    <t>2022年预算数比2021年预算数</t>
  </si>
  <si>
    <t>一、省本级国有资本经营预算支出</t>
  </si>
  <si>
    <t>　解决历史遗留问题及改革成本支出</t>
  </si>
  <si>
    <t>　　国有企业改革成本支出</t>
  </si>
  <si>
    <t>　　其他解决历史遗留问题及改革成本支出</t>
  </si>
  <si>
    <t xml:space="preserve">  国有企业资本金注入</t>
  </si>
  <si>
    <t>　　金融企业资本性支出</t>
  </si>
  <si>
    <t>　其他国有资本经营预算支出</t>
  </si>
  <si>
    <t>　　其他国有资本经营预算支出</t>
  </si>
  <si>
    <t>二、调出资金</t>
  </si>
  <si>
    <t>三、省对下转移性支出</t>
  </si>
  <si>
    <t>支出总计</t>
  </si>
  <si>
    <t>省本级2022年国有资本经营预算支出预算表</t>
  </si>
  <si>
    <t>省本级国有资本经营预算支出合计</t>
  </si>
  <si>
    <t>解决历史遗留问题及改革成本支出</t>
  </si>
  <si>
    <t>国有企业改革成本支出</t>
  </si>
  <si>
    <t>其他解决历史遗留问题及改革成本支出</t>
  </si>
  <si>
    <t>国有企业资本金注入</t>
  </si>
  <si>
    <t>金融企业资本性支出</t>
  </si>
  <si>
    <t>其他国有资本经营预算支出</t>
  </si>
  <si>
    <t>2022年国有资本经营预算省对下转移性支出预算表</t>
  </si>
  <si>
    <t>国有资本经营预算省对下转移性支出合计</t>
  </si>
  <si>
    <t xml:space="preserve">  解决历史遗留问题及改革成本支出</t>
  </si>
  <si>
    <t xml:space="preserve">   国有企业退休人员社会化管理补助支出</t>
  </si>
  <si>
    <t>　 其他国有资本经营预算支出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</si>
</sst>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  <numFmt numFmtId="177" formatCode="#,##0_ "/>
    <numFmt numFmtId="178" formatCode="_ * #,##0_ ;_ * \-#,##0_ ;_ * &quot;-&quot;??_ ;_ @_ "/>
  </numFmts>
  <fonts count="31">
    <font>
      <sz val="12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0"/>
      <name val="Geneva"/>
      <charset val="134"/>
    </font>
    <font>
      <sz val="10"/>
      <name val="黑体"/>
      <charset val="134"/>
    </font>
    <font>
      <sz val="11"/>
      <name val="Geneva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5" borderId="8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29" fillId="17" borderId="12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56" applyFont="1" applyFill="1" applyAlignment="1">
      <alignment vertical="center"/>
    </xf>
    <xf numFmtId="0" fontId="0" fillId="0" borderId="0" xfId="56" applyFill="1" applyAlignment="1">
      <alignment vertical="center"/>
    </xf>
    <xf numFmtId="0" fontId="0" fillId="0" borderId="0" xfId="56" applyFill="1" applyAlignment="1">
      <alignment horizontal="center" vertical="center" wrapText="1"/>
    </xf>
    <xf numFmtId="0" fontId="0" fillId="0" borderId="0" xfId="56" applyFill="1">
      <alignment vertical="center"/>
    </xf>
    <xf numFmtId="0" fontId="0" fillId="0" borderId="0" xfId="56" applyFill="1" applyAlignment="1"/>
    <xf numFmtId="0" fontId="1" fillId="0" borderId="0" xfId="5" applyFont="1" applyFill="1" applyAlignment="1">
      <alignment horizontal="center" vertical="center"/>
    </xf>
    <xf numFmtId="0" fontId="2" fillId="0" borderId="0" xfId="56" applyFont="1" applyFill="1" applyAlignment="1">
      <alignment vertical="center"/>
    </xf>
    <xf numFmtId="0" fontId="2" fillId="0" borderId="0" xfId="56" applyFont="1" applyFill="1" applyAlignment="1">
      <alignment horizontal="right" vertical="center"/>
    </xf>
    <xf numFmtId="0" fontId="2" fillId="0" borderId="1" xfId="56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/>
    </xf>
    <xf numFmtId="0" fontId="2" fillId="0" borderId="3" xfId="56" applyFont="1" applyFill="1" applyBorder="1" applyAlignment="1">
      <alignment horizontal="center" vertical="center" wrapText="1"/>
    </xf>
    <xf numFmtId="0" fontId="3" fillId="0" borderId="2" xfId="56" applyFont="1" applyFill="1" applyBorder="1" applyAlignment="1">
      <alignment horizontal="left" vertical="center" wrapText="1"/>
    </xf>
    <xf numFmtId="177" fontId="3" fillId="0" borderId="2" xfId="56" applyNumberFormat="1" applyFont="1" applyFill="1" applyBorder="1">
      <alignment vertical="center"/>
    </xf>
    <xf numFmtId="0" fontId="2" fillId="0" borderId="4" xfId="56" applyFont="1" applyFill="1" applyBorder="1" applyAlignment="1">
      <alignment horizontal="left" vertical="center" wrapText="1"/>
    </xf>
    <xf numFmtId="177" fontId="4" fillId="0" borderId="2" xfId="56" applyNumberFormat="1" applyFont="1" applyFill="1" applyBorder="1">
      <alignment vertical="center"/>
    </xf>
    <xf numFmtId="49" fontId="5" fillId="0" borderId="2" xfId="56" applyNumberFormat="1" applyFont="1" applyFill="1" applyBorder="1" applyAlignment="1">
      <alignment horizontal="left" vertical="center" indent="1"/>
    </xf>
    <xf numFmtId="177" fontId="5" fillId="0" borderId="2" xfId="56" applyNumberFormat="1" applyFont="1" applyFill="1" applyBorder="1" applyAlignment="1">
      <alignment horizontal="right" vertical="center"/>
    </xf>
    <xf numFmtId="49" fontId="2" fillId="0" borderId="4" xfId="56" applyNumberFormat="1" applyFont="1" applyFill="1" applyBorder="1" applyAlignment="1">
      <alignment horizontal="left" vertical="center" wrapText="1" indent="1"/>
    </xf>
    <xf numFmtId="177" fontId="6" fillId="0" borderId="2" xfId="56" applyNumberFormat="1" applyFont="1" applyFill="1" applyBorder="1">
      <alignment vertical="center"/>
    </xf>
    <xf numFmtId="0" fontId="7" fillId="0" borderId="0" xfId="56" applyFont="1" applyFill="1" applyAlignment="1">
      <alignment vertical="center"/>
    </xf>
    <xf numFmtId="0" fontId="2" fillId="0" borderId="0" xfId="56" applyFont="1" applyFill="1" applyAlignment="1"/>
    <xf numFmtId="0" fontId="8" fillId="0" borderId="0" xfId="56" applyFont="1" applyFill="1">
      <alignment vertical="center"/>
    </xf>
    <xf numFmtId="0" fontId="9" fillId="0" borderId="0" xfId="56" applyFont="1" applyFill="1">
      <alignment vertical="center"/>
    </xf>
    <xf numFmtId="0" fontId="7" fillId="0" borderId="0" xfId="56" applyFont="1" applyFill="1" applyAlignment="1"/>
    <xf numFmtId="0" fontId="1" fillId="0" borderId="0" xfId="56" applyFont="1" applyFill="1" applyAlignment="1">
      <alignment horizontal="center" vertical="center"/>
    </xf>
    <xf numFmtId="0" fontId="9" fillId="0" borderId="0" xfId="56" applyFont="1" applyFill="1" applyAlignment="1">
      <alignment horizontal="right" vertical="center"/>
    </xf>
    <xf numFmtId="0" fontId="6" fillId="0" borderId="0" xfId="56" applyFont="1" applyFill="1" applyAlignment="1">
      <alignment horizontal="right" vertical="center"/>
    </xf>
    <xf numFmtId="0" fontId="2" fillId="0" borderId="2" xfId="56" applyFont="1" applyFill="1" applyBorder="1" applyAlignment="1">
      <alignment horizontal="center" vertical="center" wrapText="1"/>
    </xf>
    <xf numFmtId="177" fontId="3" fillId="0" borderId="2" xfId="20" applyNumberFormat="1" applyFont="1" applyFill="1" applyBorder="1">
      <alignment vertical="center"/>
    </xf>
    <xf numFmtId="176" fontId="3" fillId="0" borderId="2" xfId="20" applyNumberFormat="1" applyFont="1" applyFill="1" applyBorder="1">
      <alignment vertical="center"/>
    </xf>
    <xf numFmtId="0" fontId="2" fillId="0" borderId="0" xfId="55" applyFont="1" applyFill="1" applyAlignment="1">
      <alignment horizontal="left" vertical="center" wrapText="1"/>
    </xf>
    <xf numFmtId="0" fontId="2" fillId="0" borderId="2" xfId="56" applyFont="1" applyFill="1" applyBorder="1" applyAlignment="1">
      <alignment horizontal="left" vertical="center" wrapText="1" indent="1"/>
    </xf>
    <xf numFmtId="177" fontId="2" fillId="0" borderId="2" xfId="57" applyNumberFormat="1" applyFont="1" applyFill="1" applyBorder="1">
      <alignment vertical="center"/>
    </xf>
    <xf numFmtId="176" fontId="2" fillId="0" borderId="2" xfId="20" applyNumberFormat="1" applyFont="1" applyFill="1" applyBorder="1">
      <alignment vertical="center"/>
    </xf>
    <xf numFmtId="0" fontId="2" fillId="0" borderId="2" xfId="56" applyFont="1" applyFill="1" applyBorder="1" applyAlignment="1">
      <alignment horizontal="left" vertical="center" wrapText="1" indent="2"/>
    </xf>
    <xf numFmtId="177" fontId="2" fillId="0" borderId="2" xfId="57" applyNumberFormat="1" applyFont="1" applyFill="1" applyBorder="1" applyAlignment="1">
      <alignment vertical="center"/>
    </xf>
    <xf numFmtId="177" fontId="2" fillId="0" borderId="2" xfId="20" applyNumberFormat="1" applyFont="1" applyFill="1" applyBorder="1">
      <alignment vertical="center"/>
    </xf>
    <xf numFmtId="3" fontId="2" fillId="0" borderId="2" xfId="56" applyNumberFormat="1" applyFont="1" applyFill="1" applyBorder="1" applyAlignment="1">
      <alignment horizontal="left" vertical="center" indent="2"/>
    </xf>
    <xf numFmtId="3" fontId="2" fillId="0" borderId="2" xfId="53" applyNumberFormat="1" applyFont="1" applyFill="1" applyBorder="1" applyAlignment="1">
      <alignment horizontal="left" vertical="center" indent="2"/>
    </xf>
    <xf numFmtId="3" fontId="2" fillId="0" borderId="2" xfId="56" applyNumberFormat="1" applyFont="1" applyFill="1" applyBorder="1" applyAlignment="1">
      <alignment horizontal="left" vertical="center" indent="1"/>
    </xf>
    <xf numFmtId="178" fontId="2" fillId="0" borderId="0" xfId="54" applyNumberFormat="1" applyFont="1" applyFill="1" applyAlignment="1">
      <alignment horizontal="left" vertical="center" wrapText="1"/>
    </xf>
    <xf numFmtId="0" fontId="1" fillId="0" borderId="0" xfId="57" applyFont="1" applyFill="1" applyAlignment="1">
      <alignment vertical="center"/>
    </xf>
    <xf numFmtId="0" fontId="7" fillId="0" borderId="0" xfId="57" applyFont="1" applyFill="1" applyAlignment="1">
      <alignment vertical="center"/>
    </xf>
    <xf numFmtId="0" fontId="2" fillId="0" borderId="0" xfId="57" applyFont="1" applyFill="1" applyAlignment="1"/>
    <xf numFmtId="0" fontId="3" fillId="0" borderId="0" xfId="57" applyFont="1" applyFill="1">
      <alignment vertical="center"/>
    </xf>
    <xf numFmtId="0" fontId="2" fillId="0" borderId="0" xfId="57" applyFont="1" applyFill="1">
      <alignment vertical="center"/>
    </xf>
    <xf numFmtId="0" fontId="3" fillId="0" borderId="0" xfId="57" applyFont="1" applyFill="1" applyAlignment="1">
      <alignment horizontal="center" vertical="center"/>
    </xf>
    <xf numFmtId="0" fontId="0" fillId="0" borderId="0" xfId="57" applyFill="1" applyAlignment="1"/>
    <xf numFmtId="0" fontId="7" fillId="0" borderId="0" xfId="57" applyFont="1" applyFill="1" applyAlignment="1"/>
    <xf numFmtId="0" fontId="1" fillId="0" borderId="0" xfId="57" applyFont="1" applyFill="1" applyAlignment="1">
      <alignment horizontal="center" vertical="center"/>
    </xf>
    <xf numFmtId="0" fontId="2" fillId="0" borderId="0" xfId="57" applyFont="1" applyFill="1" applyAlignment="1">
      <alignment horizontal="right" vertical="center"/>
    </xf>
    <xf numFmtId="0" fontId="6" fillId="0" borderId="0" xfId="57" applyFont="1" applyFill="1" applyAlignment="1">
      <alignment horizontal="right" vertical="center"/>
    </xf>
    <xf numFmtId="0" fontId="2" fillId="0" borderId="2" xfId="57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left" vertical="center" wrapText="1"/>
    </xf>
    <xf numFmtId="0" fontId="2" fillId="0" borderId="2" xfId="53" applyFont="1" applyFill="1" applyBorder="1" applyAlignment="1">
      <alignment horizontal="left" vertical="center" wrapText="1"/>
    </xf>
    <xf numFmtId="3" fontId="2" fillId="0" borderId="2" xfId="53" applyNumberFormat="1" applyFont="1" applyFill="1" applyBorder="1" applyAlignment="1">
      <alignment horizontal="left" vertical="center"/>
    </xf>
    <xf numFmtId="3" fontId="2" fillId="0" borderId="2" xfId="53" applyNumberFormat="1" applyFont="1" applyFill="1" applyBorder="1">
      <alignment vertical="center"/>
    </xf>
    <xf numFmtId="0" fontId="3" fillId="0" borderId="2" xfId="57" applyFont="1" applyFill="1" applyBorder="1" applyAlignment="1">
      <alignment horizontal="center" vertical="center" wrapText="1"/>
    </xf>
    <xf numFmtId="177" fontId="3" fillId="0" borderId="2" xfId="20" applyNumberFormat="1" applyFont="1" applyFill="1" applyBorder="1" applyAlignment="1">
      <alignment horizontal="center" vertical="center"/>
    </xf>
    <xf numFmtId="0" fontId="7" fillId="0" borderId="0" xfId="53" applyFont="1" applyFill="1" applyAlignment="1"/>
    <xf numFmtId="0" fontId="1" fillId="0" borderId="0" xfId="53" applyFont="1" applyFill="1" applyAlignment="1">
      <alignment vertical="center"/>
    </xf>
    <xf numFmtId="0" fontId="7" fillId="0" borderId="0" xfId="53" applyFont="1" applyFill="1" applyAlignment="1">
      <alignment vertical="center"/>
    </xf>
    <xf numFmtId="0" fontId="7" fillId="0" borderId="0" xfId="53" applyFont="1" applyFill="1" applyAlignment="1">
      <alignment vertical="center" wrapText="1"/>
    </xf>
    <xf numFmtId="0" fontId="8" fillId="0" borderId="0" xfId="55" applyFont="1" applyFill="1" applyAlignment="1">
      <alignment vertical="center" wrapText="1"/>
    </xf>
    <xf numFmtId="0" fontId="0" fillId="0" borderId="0" xfId="43" applyFill="1" applyAlignment="1">
      <alignment vertical="center" wrapText="1"/>
    </xf>
    <xf numFmtId="0" fontId="2" fillId="0" borderId="0" xfId="55" applyFont="1" applyFill="1" applyAlignment="1">
      <alignment vertical="center" wrapText="1"/>
    </xf>
    <xf numFmtId="0" fontId="0" fillId="0" borderId="0" xfId="55" applyFill="1" applyAlignment="1"/>
    <xf numFmtId="0" fontId="1" fillId="0" borderId="0" xfId="53" applyFont="1" applyFill="1" applyAlignment="1">
      <alignment horizontal="center" vertical="center"/>
    </xf>
    <xf numFmtId="0" fontId="9" fillId="0" borderId="0" xfId="53" applyFont="1" applyFill="1" applyAlignment="1">
      <alignment horizontal="right" vertical="center"/>
    </xf>
    <xf numFmtId="0" fontId="2" fillId="0" borderId="0" xfId="53" applyFont="1" applyFill="1" applyAlignment="1">
      <alignment horizontal="right" vertical="center"/>
    </xf>
    <xf numFmtId="0" fontId="6" fillId="0" borderId="0" xfId="53" applyFont="1" applyFill="1" applyAlignment="1">
      <alignment horizontal="right" vertical="center"/>
    </xf>
    <xf numFmtId="0" fontId="2" fillId="0" borderId="2" xfId="53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/>
    </xf>
    <xf numFmtId="0" fontId="2" fillId="0" borderId="2" xfId="55" applyFont="1" applyFill="1" applyBorder="1" applyAlignment="1">
      <alignment horizontal="left" vertical="center" wrapText="1"/>
    </xf>
    <xf numFmtId="177" fontId="6" fillId="0" borderId="2" xfId="38" applyNumberFormat="1" applyFont="1" applyFill="1" applyBorder="1">
      <alignment vertical="center"/>
    </xf>
    <xf numFmtId="176" fontId="6" fillId="0" borderId="2" xfId="38" applyNumberFormat="1" applyFont="1" applyFill="1" applyBorder="1">
      <alignment vertical="center"/>
    </xf>
    <xf numFmtId="0" fontId="2" fillId="0" borderId="2" xfId="55" applyFont="1" applyFill="1" applyBorder="1">
      <alignment vertical="center"/>
    </xf>
    <xf numFmtId="177" fontId="2" fillId="0" borderId="2" xfId="55" applyNumberFormat="1" applyFont="1" applyFill="1" applyBorder="1">
      <alignment vertical="center"/>
    </xf>
    <xf numFmtId="0" fontId="2" fillId="0" borderId="2" xfId="56" applyFont="1" applyFill="1" applyBorder="1" applyAlignment="1">
      <alignment vertical="center" wrapText="1"/>
    </xf>
    <xf numFmtId="177" fontId="10" fillId="0" borderId="2" xfId="56" applyNumberFormat="1" applyFont="1" applyFill="1" applyBorder="1" applyAlignment="1">
      <alignment horizontal="right" vertical="center"/>
    </xf>
    <xf numFmtId="0" fontId="6" fillId="0" borderId="2" xfId="55" applyFont="1" applyFill="1" applyBorder="1" applyAlignment="1">
      <alignment vertical="center" wrapText="1"/>
    </xf>
    <xf numFmtId="177" fontId="6" fillId="0" borderId="2" xfId="55" applyNumberFormat="1" applyFont="1" applyFill="1" applyBorder="1">
      <alignment vertical="center"/>
    </xf>
    <xf numFmtId="0" fontId="3" fillId="0" borderId="2" xfId="55" applyFont="1" applyFill="1" applyBorder="1" applyAlignment="1">
      <alignment horizontal="center" vertical="center" wrapText="1"/>
    </xf>
    <xf numFmtId="177" fontId="3" fillId="0" borderId="2" xfId="38" applyNumberFormat="1" applyFont="1" applyFill="1" applyBorder="1" applyAlignment="1">
      <alignment horizontal="center" vertical="center"/>
    </xf>
    <xf numFmtId="176" fontId="3" fillId="0" borderId="2" xfId="38" applyNumberFormat="1" applyFont="1" applyFill="1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7年预算草案(人大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千位分隔 4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省本级2004年快报及2005年预算（平衡部分） 2 2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 2" xfId="53"/>
    <cellStyle name="千位分隔 2 2" xfId="54"/>
    <cellStyle name="常规_2018年人代会草案---国有资本经营预算（20171211 2 2" xfId="55"/>
    <cellStyle name="常规 17" xfId="56"/>
    <cellStyle name="常规_2018年人代会草案---国有资本经营预算（20171211 3 2" xfId="57"/>
    <cellStyle name="常规_2012年报人代会20张表-表样 3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52"/>
  <sheetViews>
    <sheetView showZeros="0" view="pageBreakPreview" zoomScaleNormal="85" zoomScaleSheetLayoutView="100" workbookViewId="0">
      <pane xSplit="1" ySplit="4" topLeftCell="B5" activePane="bottomRight" state="frozen"/>
      <selection/>
      <selection pane="topRight"/>
      <selection pane="bottomLeft"/>
      <selection pane="bottomRight" activeCell="K10" sqref="K10"/>
    </sheetView>
  </sheetViews>
  <sheetFormatPr defaultColWidth="9" defaultRowHeight="12.75" outlineLevelCol="5"/>
  <cols>
    <col min="1" max="1" width="42.625" style="62" customWidth="1"/>
    <col min="2" max="5" width="18.625" style="62" customWidth="1"/>
    <col min="6" max="6" width="2.375" style="62" customWidth="1"/>
    <col min="7" max="7" width="12" style="62" customWidth="1"/>
    <col min="8" max="16384" width="9" style="62"/>
  </cols>
  <sheetData>
    <row r="1" s="63" customFormat="1" ht="26.25" customHeight="1" spans="1:5">
      <c r="A1" s="70" t="s">
        <v>0</v>
      </c>
      <c r="B1" s="70"/>
      <c r="C1" s="70"/>
      <c r="D1" s="70"/>
      <c r="E1" s="70"/>
    </row>
    <row r="2" s="64" customFormat="1" ht="21.95" customHeight="1" spans="2:5">
      <c r="B2" s="71"/>
      <c r="C2" s="72"/>
      <c r="D2" s="73" t="s">
        <v>1</v>
      </c>
      <c r="E2" s="73"/>
    </row>
    <row r="3" s="65" customFormat="1" ht="21.75" customHeight="1" spans="1:5">
      <c r="A3" s="74" t="s">
        <v>2</v>
      </c>
      <c r="B3" s="75" t="s">
        <v>3</v>
      </c>
      <c r="C3" s="75" t="s">
        <v>4</v>
      </c>
      <c r="D3" s="75" t="s">
        <v>5</v>
      </c>
      <c r="E3" s="75"/>
    </row>
    <row r="4" s="65" customFormat="1" ht="21.75" customHeight="1" spans="1:5">
      <c r="A4" s="74"/>
      <c r="B4" s="75"/>
      <c r="C4" s="75"/>
      <c r="D4" s="75" t="s">
        <v>6</v>
      </c>
      <c r="E4" s="75" t="s">
        <v>7</v>
      </c>
    </row>
    <row r="5" s="66" customFormat="1" ht="24" customHeight="1" spans="1:6">
      <c r="A5" s="76" t="s">
        <v>8</v>
      </c>
      <c r="B5" s="77">
        <f>B6+B18</f>
        <v>18893</v>
      </c>
      <c r="C5" s="77">
        <f>C6+C18</f>
        <v>16553</v>
      </c>
      <c r="D5" s="77">
        <f t="shared" ref="D5:D21" si="0">C5-B5</f>
        <v>-2340</v>
      </c>
      <c r="E5" s="78">
        <f t="shared" ref="E5:E10" si="1">D5/B5</f>
        <v>-0.123855396178479</v>
      </c>
      <c r="F5" s="31"/>
    </row>
    <row r="6" s="66" customFormat="1" ht="24" customHeight="1" spans="1:5">
      <c r="A6" s="79" t="s">
        <v>9</v>
      </c>
      <c r="B6" s="80">
        <f>SUM(B7:B17)</f>
        <v>18893</v>
      </c>
      <c r="C6" s="80">
        <f>SUM(C7:C17)</f>
        <v>16108</v>
      </c>
      <c r="D6" s="77">
        <f t="shared" si="0"/>
        <v>-2785</v>
      </c>
      <c r="E6" s="78">
        <f t="shared" si="1"/>
        <v>-0.147409093314984</v>
      </c>
    </row>
    <row r="7" s="67" customFormat="1" ht="24" customHeight="1" spans="1:5">
      <c r="A7" s="81" t="s">
        <v>10</v>
      </c>
      <c r="B7" s="80">
        <v>1</v>
      </c>
      <c r="C7" s="17"/>
      <c r="D7" s="77">
        <f t="shared" si="0"/>
        <v>-1</v>
      </c>
      <c r="E7" s="78">
        <f t="shared" si="1"/>
        <v>-1</v>
      </c>
    </row>
    <row r="8" s="68" customFormat="1" ht="24" customHeight="1" spans="1:5">
      <c r="A8" s="81" t="s">
        <v>11</v>
      </c>
      <c r="B8" s="80">
        <v>6</v>
      </c>
      <c r="C8" s="17"/>
      <c r="D8" s="77">
        <f t="shared" si="0"/>
        <v>-6</v>
      </c>
      <c r="E8" s="78">
        <f t="shared" si="1"/>
        <v>-1</v>
      </c>
    </row>
    <row r="9" s="67" customFormat="1" ht="24" customHeight="1" spans="1:5">
      <c r="A9" s="81" t="s">
        <v>12</v>
      </c>
      <c r="B9" s="82">
        <v>26</v>
      </c>
      <c r="C9" s="17">
        <v>10</v>
      </c>
      <c r="D9" s="77">
        <f t="shared" si="0"/>
        <v>-16</v>
      </c>
      <c r="E9" s="78">
        <f t="shared" si="1"/>
        <v>-0.615384615384615</v>
      </c>
    </row>
    <row r="10" s="67" customFormat="1" ht="24" customHeight="1" spans="1:5">
      <c r="A10" s="81" t="s">
        <v>13</v>
      </c>
      <c r="B10" s="80">
        <v>60</v>
      </c>
      <c r="C10" s="17"/>
      <c r="D10" s="77">
        <f t="shared" si="0"/>
        <v>-60</v>
      </c>
      <c r="E10" s="78">
        <f t="shared" si="1"/>
        <v>-1</v>
      </c>
    </row>
    <row r="11" s="69" customFormat="1" ht="24" customHeight="1" spans="1:5">
      <c r="A11" s="81" t="s">
        <v>14</v>
      </c>
      <c r="B11" s="80"/>
      <c r="C11" s="17">
        <v>224</v>
      </c>
      <c r="D11" s="77">
        <f t="shared" si="0"/>
        <v>224</v>
      </c>
      <c r="E11" s="78"/>
    </row>
    <row r="12" s="69" customFormat="1" ht="24" customHeight="1" spans="1:5">
      <c r="A12" s="81" t="s">
        <v>15</v>
      </c>
      <c r="B12" s="82">
        <v>272</v>
      </c>
      <c r="C12" s="17">
        <v>33</v>
      </c>
      <c r="D12" s="77">
        <f t="shared" si="0"/>
        <v>-239</v>
      </c>
      <c r="E12" s="78">
        <f t="shared" ref="E12:E17" si="2">D12/B12</f>
        <v>-0.878676470588235</v>
      </c>
    </row>
    <row r="13" s="69" customFormat="1" ht="24" customHeight="1" spans="1:5">
      <c r="A13" s="81" t="s">
        <v>16</v>
      </c>
      <c r="B13" s="80"/>
      <c r="C13" s="17">
        <v>1723</v>
      </c>
      <c r="D13" s="77">
        <f t="shared" si="0"/>
        <v>1723</v>
      </c>
      <c r="E13" s="78"/>
    </row>
    <row r="14" s="69" customFormat="1" ht="24" customHeight="1" spans="1:5">
      <c r="A14" s="81" t="s">
        <v>17</v>
      </c>
      <c r="B14" s="80">
        <v>20</v>
      </c>
      <c r="C14" s="17">
        <v>5</v>
      </c>
      <c r="D14" s="77">
        <f t="shared" si="0"/>
        <v>-15</v>
      </c>
      <c r="E14" s="78">
        <f t="shared" si="2"/>
        <v>-0.75</v>
      </c>
    </row>
    <row r="15" s="69" customFormat="1" ht="24" customHeight="1" spans="1:5">
      <c r="A15" s="81" t="s">
        <v>18</v>
      </c>
      <c r="B15" s="82">
        <v>839</v>
      </c>
      <c r="C15" s="17">
        <v>1441</v>
      </c>
      <c r="D15" s="77">
        <f t="shared" si="0"/>
        <v>602</v>
      </c>
      <c r="E15" s="78">
        <f t="shared" si="2"/>
        <v>0.717520858164482</v>
      </c>
    </row>
    <row r="16" s="69" customFormat="1" ht="24" customHeight="1" spans="1:5">
      <c r="A16" s="81" t="s">
        <v>19</v>
      </c>
      <c r="B16" s="82">
        <v>861</v>
      </c>
      <c r="C16" s="17">
        <v>56</v>
      </c>
      <c r="D16" s="77">
        <f t="shared" si="0"/>
        <v>-805</v>
      </c>
      <c r="E16" s="78">
        <f t="shared" si="2"/>
        <v>-0.934959349593496</v>
      </c>
    </row>
    <row r="17" s="69" customFormat="1" ht="24" customHeight="1" spans="1:5">
      <c r="A17" s="81" t="s">
        <v>20</v>
      </c>
      <c r="B17" s="82">
        <v>16808</v>
      </c>
      <c r="C17" s="17">
        <v>12616</v>
      </c>
      <c r="D17" s="77">
        <f t="shared" si="0"/>
        <v>-4192</v>
      </c>
      <c r="E17" s="78">
        <f t="shared" si="2"/>
        <v>-0.249405045216564</v>
      </c>
    </row>
    <row r="18" s="69" customFormat="1" ht="24" customHeight="1" spans="1:5">
      <c r="A18" s="81" t="s">
        <v>21</v>
      </c>
      <c r="B18" s="17">
        <f>SUM(B19)</f>
        <v>0</v>
      </c>
      <c r="C18" s="17">
        <f>SUM(C19)</f>
        <v>445</v>
      </c>
      <c r="D18" s="77">
        <f t="shared" si="0"/>
        <v>445</v>
      </c>
      <c r="E18" s="78"/>
    </row>
    <row r="19" s="69" customFormat="1" ht="24" customHeight="1" spans="1:5">
      <c r="A19" s="81" t="s">
        <v>22</v>
      </c>
      <c r="B19" s="82"/>
      <c r="C19" s="17">
        <v>445</v>
      </c>
      <c r="D19" s="77">
        <f t="shared" si="0"/>
        <v>445</v>
      </c>
      <c r="E19" s="78"/>
    </row>
    <row r="20" s="69" customFormat="1" ht="24" customHeight="1" spans="1:5">
      <c r="A20" s="83" t="s">
        <v>23</v>
      </c>
      <c r="B20" s="80">
        <v>2561</v>
      </c>
      <c r="C20" s="84">
        <v>3897</v>
      </c>
      <c r="D20" s="77">
        <f t="shared" si="0"/>
        <v>1336</v>
      </c>
      <c r="E20" s="78">
        <f t="shared" ref="E20:E23" si="3">D20/B20</f>
        <v>0.521671222178836</v>
      </c>
    </row>
    <row r="21" s="69" customFormat="1" ht="24" customHeight="1" spans="1:5">
      <c r="A21" s="83" t="s">
        <v>24</v>
      </c>
      <c r="B21" s="80">
        <v>99589</v>
      </c>
      <c r="C21" s="84">
        <v>23457</v>
      </c>
      <c r="D21" s="77">
        <f t="shared" si="0"/>
        <v>-76132</v>
      </c>
      <c r="E21" s="78">
        <f t="shared" si="3"/>
        <v>-0.764461938567512</v>
      </c>
    </row>
    <row r="22" s="69" customFormat="1" ht="24" customHeight="1" spans="1:5">
      <c r="A22" s="83"/>
      <c r="B22" s="80"/>
      <c r="C22" s="84"/>
      <c r="D22" s="77"/>
      <c r="E22" s="78"/>
    </row>
    <row r="23" s="69" customFormat="1" ht="24" customHeight="1" spans="1:5">
      <c r="A23" s="85" t="s">
        <v>25</v>
      </c>
      <c r="B23" s="86">
        <f>SUM(B5+B20+B21)</f>
        <v>121043</v>
      </c>
      <c r="C23" s="86">
        <f>SUM(C5+C20+C21)</f>
        <v>43907</v>
      </c>
      <c r="D23" s="86">
        <f>SUM(D5+D20+D21)</f>
        <v>-77136</v>
      </c>
      <c r="E23" s="87">
        <f t="shared" si="3"/>
        <v>-0.637261138603637</v>
      </c>
    </row>
    <row r="24" s="69" customFormat="1" ht="24" customHeight="1" spans="1:5">
      <c r="A24" s="41" t="s">
        <v>26</v>
      </c>
      <c r="B24" s="41"/>
      <c r="C24" s="41"/>
      <c r="D24" s="41"/>
      <c r="E24" s="41"/>
    </row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</sheetData>
  <mergeCells count="7">
    <mergeCell ref="A1:E1"/>
    <mergeCell ref="D2:E2"/>
    <mergeCell ref="D3:E3"/>
    <mergeCell ref="A24:E24"/>
    <mergeCell ref="A3:A4"/>
    <mergeCell ref="B3:B4"/>
    <mergeCell ref="C3:C4"/>
  </mergeCells>
  <printOptions horizontalCentered="1"/>
  <pageMargins left="0.747916666666667" right="0.747916666666667" top="0.944444444444444" bottom="0.984027777777778" header="0.511805555555556" footer="0.511805555555556"/>
  <pageSetup paperSize="9" scale="69" orientation="portrait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43"/>
  <sheetViews>
    <sheetView showZeros="0" view="pageBreakPreview" zoomScale="90" zoomScaleNormal="85" zoomScaleSheetLayoutView="90" workbookViewId="0">
      <selection activeCell="A1" sqref="$A1:$XFD1048576"/>
    </sheetView>
  </sheetViews>
  <sheetFormatPr defaultColWidth="9" defaultRowHeight="14.25" outlineLevelCol="5"/>
  <cols>
    <col min="1" max="1" width="42.625" style="49" customWidth="1"/>
    <col min="2" max="5" width="18.625" style="49" customWidth="1"/>
    <col min="6" max="6" width="2.625" style="48" customWidth="1"/>
    <col min="7" max="16384" width="9" style="4"/>
  </cols>
  <sheetData>
    <row r="1" s="42" customFormat="1" ht="26.25" customHeight="1" spans="1:5">
      <c r="A1" s="50" t="s">
        <v>27</v>
      </c>
      <c r="B1" s="50"/>
      <c r="C1" s="50"/>
      <c r="D1" s="50"/>
      <c r="E1" s="50"/>
    </row>
    <row r="2" s="43" customFormat="1" ht="21.95" customHeight="1" spans="2:5">
      <c r="B2" s="51"/>
      <c r="C2" s="51"/>
      <c r="D2" s="52"/>
      <c r="E2" s="52" t="s">
        <v>1</v>
      </c>
    </row>
    <row r="3" s="44" customFormat="1" ht="21.75" customHeight="1" spans="1:5">
      <c r="A3" s="53" t="s">
        <v>2</v>
      </c>
      <c r="B3" s="54" t="s">
        <v>28</v>
      </c>
      <c r="C3" s="55" t="s">
        <v>4</v>
      </c>
      <c r="D3" s="55" t="s">
        <v>29</v>
      </c>
      <c r="E3" s="55"/>
    </row>
    <row r="4" s="44" customFormat="1" ht="21.75" customHeight="1" spans="1:5">
      <c r="A4" s="53"/>
      <c r="B4" s="54"/>
      <c r="C4" s="55"/>
      <c r="D4" s="55" t="s">
        <v>6</v>
      </c>
      <c r="E4" s="55" t="s">
        <v>7</v>
      </c>
    </row>
    <row r="5" s="45" customFormat="1" ht="26.1" customHeight="1" spans="1:6">
      <c r="A5" s="56" t="s">
        <v>30</v>
      </c>
      <c r="B5" s="29">
        <f>SUM(B6,B9,B11)</f>
        <v>3477</v>
      </c>
      <c r="C5" s="29">
        <f>SUM(C6,C9,C11)</f>
        <v>6654</v>
      </c>
      <c r="D5" s="29">
        <f t="shared" ref="D5:D14" si="0">C5-B5</f>
        <v>3177</v>
      </c>
      <c r="E5" s="30">
        <f t="shared" ref="E5:E14" si="1">D5/B5</f>
        <v>0.913718723037101</v>
      </c>
      <c r="F5" s="31"/>
    </row>
    <row r="6" s="46" customFormat="1" ht="26.1" customHeight="1" spans="1:5">
      <c r="A6" s="57" t="s">
        <v>31</v>
      </c>
      <c r="B6" s="33">
        <f>SUM(B7:B8)</f>
        <v>1586</v>
      </c>
      <c r="C6" s="33">
        <f>SUM(C7:C8)</f>
        <v>6277</v>
      </c>
      <c r="D6" s="37">
        <f t="shared" si="0"/>
        <v>4691</v>
      </c>
      <c r="E6" s="34">
        <f t="shared" si="1"/>
        <v>2.9577553593947</v>
      </c>
    </row>
    <row r="7" s="46" customFormat="1" ht="26.1" customHeight="1" spans="1:5">
      <c r="A7" s="58" t="s">
        <v>32</v>
      </c>
      <c r="B7" s="36">
        <v>434</v>
      </c>
      <c r="C7" s="33">
        <v>5331</v>
      </c>
      <c r="D7" s="37">
        <f t="shared" si="0"/>
        <v>4897</v>
      </c>
      <c r="E7" s="34">
        <f t="shared" si="1"/>
        <v>11.2834101382488</v>
      </c>
    </row>
    <row r="8" s="46" customFormat="1" ht="26.1" customHeight="1" spans="1:5">
      <c r="A8" s="58" t="s">
        <v>33</v>
      </c>
      <c r="B8" s="36">
        <v>1152</v>
      </c>
      <c r="C8" s="33">
        <v>946</v>
      </c>
      <c r="D8" s="37">
        <f t="shared" si="0"/>
        <v>-206</v>
      </c>
      <c r="E8" s="34">
        <f t="shared" si="1"/>
        <v>-0.178819444444444</v>
      </c>
    </row>
    <row r="9" s="46" customFormat="1" ht="26.1" customHeight="1" spans="1:5">
      <c r="A9" s="59" t="s">
        <v>34</v>
      </c>
      <c r="B9" s="33">
        <f>SUM(B10)</f>
        <v>1750</v>
      </c>
      <c r="C9" s="33">
        <f>SUM(C10)</f>
        <v>0</v>
      </c>
      <c r="D9" s="37">
        <f t="shared" si="0"/>
        <v>-1750</v>
      </c>
      <c r="E9" s="34">
        <f t="shared" si="1"/>
        <v>-1</v>
      </c>
    </row>
    <row r="10" s="46" customFormat="1" ht="26.1" customHeight="1" spans="1:5">
      <c r="A10" s="59" t="s">
        <v>35</v>
      </c>
      <c r="B10" s="36">
        <v>1750</v>
      </c>
      <c r="C10" s="33"/>
      <c r="D10" s="37">
        <f t="shared" si="0"/>
        <v>-1750</v>
      </c>
      <c r="E10" s="34">
        <f t="shared" si="1"/>
        <v>-1</v>
      </c>
    </row>
    <row r="11" s="46" customFormat="1" ht="26.1" customHeight="1" spans="1:5">
      <c r="A11" s="59" t="s">
        <v>36</v>
      </c>
      <c r="B11" s="33">
        <f>SUM(B12)</f>
        <v>141</v>
      </c>
      <c r="C11" s="33">
        <f>SUM(C12)</f>
        <v>377</v>
      </c>
      <c r="D11" s="37">
        <f t="shared" si="0"/>
        <v>236</v>
      </c>
      <c r="E11" s="34">
        <f t="shared" si="1"/>
        <v>1.67375886524823</v>
      </c>
    </row>
    <row r="12" s="46" customFormat="1" ht="26.1" customHeight="1" spans="1:5">
      <c r="A12" s="59" t="s">
        <v>37</v>
      </c>
      <c r="B12" s="36">
        <v>141</v>
      </c>
      <c r="C12" s="33">
        <v>377</v>
      </c>
      <c r="D12" s="37">
        <f t="shared" si="0"/>
        <v>236</v>
      </c>
      <c r="E12" s="34">
        <f t="shared" si="1"/>
        <v>1.67375886524823</v>
      </c>
    </row>
    <row r="13" s="46" customFormat="1" ht="26.1" customHeight="1" spans="1:5">
      <c r="A13" s="56" t="s">
        <v>38</v>
      </c>
      <c r="B13" s="37">
        <v>12750</v>
      </c>
      <c r="C13" s="37">
        <v>12445</v>
      </c>
      <c r="D13" s="37">
        <f t="shared" si="0"/>
        <v>-305</v>
      </c>
      <c r="E13" s="34">
        <f t="shared" si="1"/>
        <v>-0.023921568627451</v>
      </c>
    </row>
    <row r="14" s="46" customFormat="1" ht="26.1" customHeight="1" spans="1:5">
      <c r="A14" s="56" t="s">
        <v>39</v>
      </c>
      <c r="B14" s="37">
        <v>11827</v>
      </c>
      <c r="C14" s="37">
        <v>24808</v>
      </c>
      <c r="D14" s="37">
        <f t="shared" si="0"/>
        <v>12981</v>
      </c>
      <c r="E14" s="34">
        <f t="shared" si="1"/>
        <v>1.09757334911643</v>
      </c>
    </row>
    <row r="15" s="46" customFormat="1" ht="26.1" customHeight="1" spans="1:5">
      <c r="A15" s="56"/>
      <c r="B15" s="37"/>
      <c r="C15" s="37"/>
      <c r="D15" s="37"/>
      <c r="E15" s="34"/>
    </row>
    <row r="16" s="47" customFormat="1" ht="26.1" customHeight="1" spans="1:5">
      <c r="A16" s="60" t="s">
        <v>40</v>
      </c>
      <c r="B16" s="61">
        <f>SUM(B5,B13,B14)</f>
        <v>28054</v>
      </c>
      <c r="C16" s="61">
        <f>SUM(C5,C13,C14)</f>
        <v>43907</v>
      </c>
      <c r="D16" s="61">
        <f>SUM(D5,D13,D14)</f>
        <v>15853</v>
      </c>
      <c r="E16" s="30">
        <f>D16/B16</f>
        <v>0.56508875739645</v>
      </c>
    </row>
    <row r="17" s="48" customFormat="1" ht="24" customHeight="1" spans="1:5">
      <c r="A17" s="49"/>
      <c r="B17" s="62"/>
      <c r="C17" s="49"/>
      <c r="D17" s="49"/>
      <c r="E17" s="49"/>
    </row>
    <row r="18" s="48" customFormat="1" ht="24" customHeight="1" spans="1:5">
      <c r="A18" s="49"/>
      <c r="B18" s="62"/>
      <c r="C18" s="49"/>
      <c r="D18" s="49"/>
      <c r="E18" s="49"/>
    </row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747916666666667" right="0.747916666666667" top="0.944444444444444" bottom="0.984027777777778" header="0.511805555555556" footer="0.511805555555556"/>
  <pageSetup paperSize="9" scale="69" orientation="portrait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F46"/>
  <sheetViews>
    <sheetView showZeros="0" view="pageBreakPreview" zoomScale="85" zoomScaleNormal="85" zoomScaleSheetLayoutView="85" workbookViewId="0">
      <pane xSplit="1" ySplit="4" topLeftCell="B5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12.75" outlineLevelCol="5"/>
  <cols>
    <col min="1" max="1" width="42.625" style="24" customWidth="1"/>
    <col min="2" max="5" width="18.625" style="24" customWidth="1"/>
    <col min="6" max="6" width="2.625" style="24" customWidth="1"/>
    <col min="7" max="16384" width="9" style="24"/>
  </cols>
  <sheetData>
    <row r="1" s="1" customFormat="1" ht="26.25" customHeight="1" spans="1:5">
      <c r="A1" s="25" t="s">
        <v>41</v>
      </c>
      <c r="B1" s="25"/>
      <c r="C1" s="25"/>
      <c r="D1" s="25"/>
      <c r="E1" s="25"/>
    </row>
    <row r="2" s="20" customFormat="1" ht="21.95" customHeight="1" spans="2:5">
      <c r="B2" s="26"/>
      <c r="C2" s="8"/>
      <c r="D2" s="27" t="s">
        <v>1</v>
      </c>
      <c r="E2" s="27"/>
    </row>
    <row r="3" s="21" customFormat="1" ht="21.75" customHeight="1" spans="1:5">
      <c r="A3" s="9" t="s">
        <v>2</v>
      </c>
      <c r="B3" s="28" t="s">
        <v>28</v>
      </c>
      <c r="C3" s="10" t="s">
        <v>4</v>
      </c>
      <c r="D3" s="10" t="s">
        <v>29</v>
      </c>
      <c r="E3" s="10"/>
    </row>
    <row r="4" s="21" customFormat="1" ht="21.75" customHeight="1" spans="1:5">
      <c r="A4" s="11"/>
      <c r="B4" s="10"/>
      <c r="C4" s="10"/>
      <c r="D4" s="10" t="s">
        <v>6</v>
      </c>
      <c r="E4" s="10" t="s">
        <v>7</v>
      </c>
    </row>
    <row r="5" s="22" customFormat="1" ht="26.1" customHeight="1" spans="1:6">
      <c r="A5" s="12" t="s">
        <v>42</v>
      </c>
      <c r="B5" s="29">
        <f>SUM(B6,B9,B11)</f>
        <v>3477</v>
      </c>
      <c r="C5" s="29">
        <f>SUM(C6,C9,C11)</f>
        <v>6654</v>
      </c>
      <c r="D5" s="29">
        <f>SUM(D6,D9,D11)</f>
        <v>3177</v>
      </c>
      <c r="E5" s="30">
        <f t="shared" ref="E5:E12" si="0">D5/B5</f>
        <v>0.913718723037101</v>
      </c>
      <c r="F5" s="31"/>
    </row>
    <row r="6" s="23" customFormat="1" ht="26.1" customHeight="1" spans="1:5">
      <c r="A6" s="32" t="s">
        <v>43</v>
      </c>
      <c r="B6" s="33">
        <f>SUM(B7:B8)</f>
        <v>1586</v>
      </c>
      <c r="C6" s="33">
        <f>SUM(C7:C8)</f>
        <v>6277</v>
      </c>
      <c r="D6" s="33">
        <f>SUM(D7:D8)</f>
        <v>4691</v>
      </c>
      <c r="E6" s="34">
        <f t="shared" si="0"/>
        <v>2.9577553593947</v>
      </c>
    </row>
    <row r="7" s="23" customFormat="1" ht="26.1" customHeight="1" spans="1:5">
      <c r="A7" s="35" t="s">
        <v>44</v>
      </c>
      <c r="B7" s="36">
        <v>434</v>
      </c>
      <c r="C7" s="33">
        <v>5331</v>
      </c>
      <c r="D7" s="37">
        <f t="shared" ref="D7:D10" si="1">C7-B7</f>
        <v>4897</v>
      </c>
      <c r="E7" s="34">
        <f t="shared" si="0"/>
        <v>11.2834101382488</v>
      </c>
    </row>
    <row r="8" s="23" customFormat="1" ht="26.1" customHeight="1" spans="1:5">
      <c r="A8" s="38" t="s">
        <v>45</v>
      </c>
      <c r="B8" s="36">
        <v>1152</v>
      </c>
      <c r="C8" s="33">
        <v>946</v>
      </c>
      <c r="D8" s="37">
        <f t="shared" si="1"/>
        <v>-206</v>
      </c>
      <c r="E8" s="34">
        <f t="shared" si="0"/>
        <v>-0.178819444444444</v>
      </c>
    </row>
    <row r="9" s="23" customFormat="1" ht="26.1" customHeight="1" spans="1:5">
      <c r="A9" s="32" t="s">
        <v>46</v>
      </c>
      <c r="B9" s="33">
        <f>SUM(B10)</f>
        <v>1750</v>
      </c>
      <c r="C9" s="33">
        <f>SUM(C10)</f>
        <v>0</v>
      </c>
      <c r="D9" s="33">
        <f>SUM(D10)</f>
        <v>-1750</v>
      </c>
      <c r="E9" s="34">
        <f t="shared" si="0"/>
        <v>-1</v>
      </c>
    </row>
    <row r="10" s="5" customFormat="1" ht="26.1" customHeight="1" spans="1:5">
      <c r="A10" s="39" t="s">
        <v>47</v>
      </c>
      <c r="B10" s="36">
        <v>1750</v>
      </c>
      <c r="C10" s="33"/>
      <c r="D10" s="37">
        <f t="shared" si="1"/>
        <v>-1750</v>
      </c>
      <c r="E10" s="34">
        <f t="shared" si="0"/>
        <v>-1</v>
      </c>
    </row>
    <row r="11" s="5" customFormat="1" ht="26.1" customHeight="1" spans="1:5">
      <c r="A11" s="40" t="s">
        <v>48</v>
      </c>
      <c r="B11" s="33">
        <f>SUM(B12)</f>
        <v>141</v>
      </c>
      <c r="C11" s="33">
        <f>SUM(C12)</f>
        <v>377</v>
      </c>
      <c r="D11" s="33">
        <f>SUM(D12)</f>
        <v>236</v>
      </c>
      <c r="E11" s="34">
        <f t="shared" si="0"/>
        <v>1.67375886524823</v>
      </c>
    </row>
    <row r="12" s="5" customFormat="1" ht="26.1" customHeight="1" spans="1:5">
      <c r="A12" s="38" t="s">
        <v>48</v>
      </c>
      <c r="B12" s="36">
        <v>141</v>
      </c>
      <c r="C12" s="33">
        <v>377</v>
      </c>
      <c r="D12" s="37">
        <f>C12-B12</f>
        <v>236</v>
      </c>
      <c r="E12" s="34">
        <f t="shared" si="0"/>
        <v>1.67375886524823</v>
      </c>
    </row>
    <row r="13" ht="24" customHeight="1" spans="1:5">
      <c r="A13" s="41" t="s">
        <v>26</v>
      </c>
      <c r="B13" s="41"/>
      <c r="C13" s="41"/>
      <c r="D13" s="41"/>
      <c r="E13" s="41"/>
    </row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</sheetData>
  <mergeCells count="7">
    <mergeCell ref="A1:E1"/>
    <mergeCell ref="D2:E2"/>
    <mergeCell ref="D3:E3"/>
    <mergeCell ref="A13:E13"/>
    <mergeCell ref="A3:A4"/>
    <mergeCell ref="B3:B4"/>
    <mergeCell ref="C3:C4"/>
  </mergeCells>
  <printOptions horizontalCentered="1"/>
  <pageMargins left="0.747916666666667" right="0.747916666666667" top="0.944444444444444" bottom="0.984027777777778" header="0.511805555555556" footer="0.511805555555556"/>
  <pageSetup paperSize="9" scale="69" orientation="portrait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B10"/>
  <sheetViews>
    <sheetView showZeros="0" tabSelected="1" view="pageBreakPreview" zoomScaleNormal="100" zoomScaleSheetLayoutView="100" workbookViewId="0">
      <pane xSplit="1" ySplit="4" topLeftCell="B5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4.25" outlineLevelCol="1"/>
  <cols>
    <col min="1" max="1" width="62.625" style="5" customWidth="1"/>
    <col min="2" max="2" width="33.625" style="5" customWidth="1"/>
    <col min="3" max="16384" width="9" style="5"/>
  </cols>
  <sheetData>
    <row r="1" s="1" customFormat="1" ht="26.25" customHeight="1" spans="1:2">
      <c r="A1" s="6" t="s">
        <v>49</v>
      </c>
      <c r="B1" s="6"/>
    </row>
    <row r="2" s="2" customFormat="1" ht="21.95" customHeight="1" spans="1:2">
      <c r="A2" s="7"/>
      <c r="B2" s="8" t="s">
        <v>1</v>
      </c>
    </row>
    <row r="3" s="3" customFormat="1" ht="21.75" customHeight="1" spans="1:2">
      <c r="A3" s="9" t="s">
        <v>2</v>
      </c>
      <c r="B3" s="10" t="s">
        <v>4</v>
      </c>
    </row>
    <row r="4" s="3" customFormat="1" ht="21.75" customHeight="1" spans="1:2">
      <c r="A4" s="11"/>
      <c r="B4" s="10"/>
    </row>
    <row r="5" s="3" customFormat="1" ht="42" customHeight="1" spans="1:2">
      <c r="A5" s="12" t="s">
        <v>50</v>
      </c>
      <c r="B5" s="13">
        <f>B6+B8</f>
        <v>24808</v>
      </c>
    </row>
    <row r="6" s="3" customFormat="1" ht="42" customHeight="1" spans="1:2">
      <c r="A6" s="14" t="s">
        <v>51</v>
      </c>
      <c r="B6" s="15">
        <f>B7</f>
        <v>23457</v>
      </c>
    </row>
    <row r="7" s="4" customFormat="1" ht="42" customHeight="1" spans="1:2">
      <c r="A7" s="16" t="s">
        <v>52</v>
      </c>
      <c r="B7" s="17">
        <v>23457</v>
      </c>
    </row>
    <row r="8" s="4" customFormat="1" ht="42" customHeight="1" spans="1:2">
      <c r="A8" s="18" t="s">
        <v>48</v>
      </c>
      <c r="B8" s="17">
        <f>B9</f>
        <v>1351</v>
      </c>
    </row>
    <row r="9" s="3" customFormat="1" ht="42" customHeight="1" spans="1:2">
      <c r="A9" s="18" t="s">
        <v>53</v>
      </c>
      <c r="B9" s="19">
        <v>1351</v>
      </c>
    </row>
    <row r="10" ht="24" customHeight="1"/>
  </sheetData>
  <mergeCells count="3">
    <mergeCell ref="A1:B1"/>
    <mergeCell ref="A3:A4"/>
    <mergeCell ref="B3:B4"/>
  </mergeCells>
  <printOptions horizontalCentered="1"/>
  <pageMargins left="0.747916666666667" right="0.747916666666667" top="0.944444444444444" bottom="0.984027777777778" header="0.511805555555556" footer="0.511805555555556"/>
  <pageSetup paperSize="9" scale="84" orientation="portrait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22省级国资收入</vt:lpstr>
      <vt:lpstr>22省级国资支出</vt:lpstr>
      <vt:lpstr>22省本级国资支出</vt:lpstr>
      <vt:lpstr>22省对下国资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lenovou7</dc:creator>
  <cp:lastModifiedBy>lenovou7</cp:lastModifiedBy>
  <dcterms:created xsi:type="dcterms:W3CDTF">2022-01-26T06:25:00Z</dcterms:created>
  <dcterms:modified xsi:type="dcterms:W3CDTF">2022-01-26T06:32:18Z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